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60" yWindow="645" windowWidth="13395" windowHeight="10260" tabRatio="670"/>
  </bookViews>
  <sheets>
    <sheet name="Виброскорость" sheetId="1" r:id="rId1"/>
  </sheets>
  <calcPr calcId="145621"/>
</workbook>
</file>

<file path=xl/calcChain.xml><?xml version="1.0" encoding="utf-8"?>
<calcChain xmlns="http://schemas.openxmlformats.org/spreadsheetml/2006/main">
  <c r="Z17" i="1" l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C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C16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C15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C14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D8" i="1"/>
  <c r="E8" i="1"/>
  <c r="F8" i="1"/>
  <c r="C8" i="1"/>
  <c r="N18" i="1" l="1"/>
  <c r="O18" i="1" s="1"/>
  <c r="P18" i="1" s="1"/>
  <c r="Q18" i="1" s="1"/>
  <c r="R18" i="1" s="1"/>
  <c r="S18" i="1" s="1"/>
  <c r="T18" i="1" s="1"/>
  <c r="U18" i="1" s="1"/>
  <c r="V18" i="1" s="1"/>
  <c r="W18" i="1" s="1"/>
  <c r="X18" i="1" s="1"/>
  <c r="Y18" i="1" s="1"/>
  <c r="Z18" i="1" s="1"/>
  <c r="L18" i="1"/>
  <c r="K18" i="1" s="1"/>
  <c r="J18" i="1" s="1"/>
  <c r="I18" i="1" s="1"/>
  <c r="H18" i="1" s="1"/>
  <c r="G18" i="1" s="1"/>
  <c r="F18" i="1" s="1"/>
  <c r="E18" i="1" s="1"/>
  <c r="D18" i="1" s="1"/>
  <c r="C18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L10" i="1" l="1"/>
  <c r="T10" i="1"/>
  <c r="M10" i="1"/>
  <c r="U10" i="1"/>
  <c r="Y10" i="1"/>
  <c r="J10" i="1"/>
  <c r="N10" i="1"/>
  <c r="R10" i="1"/>
  <c r="V10" i="1"/>
  <c r="Z10" i="1"/>
  <c r="H10" i="1"/>
  <c r="P10" i="1"/>
  <c r="X10" i="1"/>
  <c r="I10" i="1"/>
  <c r="Q10" i="1"/>
  <c r="G10" i="1"/>
  <c r="K10" i="1"/>
  <c r="O10" i="1"/>
  <c r="S10" i="1"/>
  <c r="W10" i="1"/>
  <c r="F10" i="1"/>
  <c r="E10" i="1"/>
  <c r="D10" i="1"/>
  <c r="C10" i="1"/>
</calcChain>
</file>

<file path=xl/sharedStrings.xml><?xml version="1.0" encoding="utf-8"?>
<sst xmlns="http://schemas.openxmlformats.org/spreadsheetml/2006/main" count="23" uniqueCount="23">
  <si>
    <t>В бежевые ячейки введите результаты измерения виброускорения в дБ отн. 10-6 м/с2</t>
  </si>
  <si>
    <t>Уровень виброускорения (СКЗ)</t>
  </si>
  <si>
    <t>La, дБ отн. 1 мкм/с2</t>
  </si>
  <si>
    <t>СКЗ Виброускорение, выраженное в абсолюных единицах</t>
  </si>
  <si>
    <t>a, м/с2</t>
  </si>
  <si>
    <t>Уровень виброскорости (СКЗ)</t>
  </si>
  <si>
    <t>Lv, дБ отн. 50 нм/с</t>
  </si>
  <si>
    <t>СКЗ Виброскорость, выраженная в абсолютных единицах</t>
  </si>
  <si>
    <t>v, м/с</t>
  </si>
  <si>
    <t>v, 10-6 м/с</t>
  </si>
  <si>
    <t>v, мкм/с</t>
  </si>
  <si>
    <t>VC-E</t>
  </si>
  <si>
    <t>Уровень виброперемещения (СКЗ)</t>
  </si>
  <si>
    <t>СКЗ Виброперемещение, выраженное в абсолютных единицах</t>
  </si>
  <si>
    <t>Ld, дБ отн. 1000 нм</t>
  </si>
  <si>
    <t>d, м</t>
  </si>
  <si>
    <t>d, 10-9 м</t>
  </si>
  <si>
    <t>Пиковые значения виброускорения в абсолюных единицах</t>
  </si>
  <si>
    <r>
      <t>a</t>
    </r>
    <r>
      <rPr>
        <vertAlign val="subscript"/>
        <sz val="11"/>
        <color theme="1"/>
        <rFont val="Calibri"/>
        <family val="2"/>
        <charset val="204"/>
        <scheme val="minor"/>
      </rPr>
      <t>PEAK</t>
    </r>
    <r>
      <rPr>
        <sz val="11"/>
        <color theme="1"/>
        <rFont val="Calibri"/>
        <family val="2"/>
        <charset val="204"/>
        <scheme val="minor"/>
      </rPr>
      <t>, м/с2</t>
    </r>
  </si>
  <si>
    <t>Пиковые значения виброускорости в абсолюных единицах</t>
  </si>
  <si>
    <t>Пиковые значения виброперемещения в абсолюных единицах</t>
  </si>
  <si>
    <r>
      <t>v</t>
    </r>
    <r>
      <rPr>
        <vertAlign val="subscript"/>
        <sz val="11"/>
        <color theme="1"/>
        <rFont val="Calibri"/>
        <family val="2"/>
        <charset val="204"/>
        <scheme val="minor"/>
      </rPr>
      <t>PEAK</t>
    </r>
    <r>
      <rPr>
        <sz val="11"/>
        <color theme="1"/>
        <rFont val="Calibri"/>
        <family val="2"/>
        <charset val="204"/>
        <scheme val="minor"/>
      </rPr>
      <t>, 10-6 м/с</t>
    </r>
  </si>
  <si>
    <r>
      <t>d</t>
    </r>
    <r>
      <rPr>
        <vertAlign val="subscript"/>
        <sz val="11"/>
        <color theme="1"/>
        <rFont val="Calibri"/>
        <family val="2"/>
        <charset val="204"/>
        <scheme val="minor"/>
      </rPr>
      <t>PEAK</t>
    </r>
    <r>
      <rPr>
        <sz val="11"/>
        <color theme="1"/>
        <rFont val="Calibri"/>
        <family val="2"/>
        <charset val="204"/>
        <scheme val="minor"/>
      </rPr>
      <t>, 10-9 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</si>
</sst>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vertAlign val="subscript"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2" fontId="1" fillId="2" borderId="0" xfId="0" applyNumberFormat="1" applyFont="1" applyFill="1"/>
    <xf numFmtId="164" fontId="1" fillId="2" borderId="0" xfId="0" applyNumberFormat="1" applyFont="1" applyFill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Средние значения виброскорости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v, мкм/c</c:v>
          </c:tx>
          <c:spPr>
            <a:ln>
              <a:solidFill>
                <a:schemeClr val="bg1"/>
              </a:solidFill>
            </a:ln>
          </c:spPr>
          <c:invertIfNegative val="0"/>
          <c:cat>
            <c:numRef>
              <c:f>Виброскорость!$C$7:$Z$7</c:f>
              <c:numCache>
                <c:formatCode>0.00</c:formatCode>
                <c:ptCount val="24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</c:numCache>
            </c:numRef>
          </c:cat>
          <c:val>
            <c:numRef>
              <c:f>Виброскорость!$C$10:$Z$10</c:f>
              <c:numCache>
                <c:formatCode>General</c:formatCode>
                <c:ptCount val="24"/>
                <c:pt idx="0">
                  <c:v>118.5067132597905</c:v>
                </c:pt>
                <c:pt idx="1">
                  <c:v>78.855672577556987</c:v>
                </c:pt>
                <c:pt idx="2">
                  <c:v>50.109829757221384</c:v>
                </c:pt>
                <c:pt idx="3">
                  <c:v>32.189405631229924</c:v>
                </c:pt>
                <c:pt idx="4">
                  <c:v>20.692022625857646</c:v>
                </c:pt>
                <c:pt idx="5">
                  <c:v>13.611090813319965</c:v>
                </c:pt>
                <c:pt idx="6">
                  <c:v>8.4824710575655704</c:v>
                </c:pt>
                <c:pt idx="7">
                  <c:v>0.73244150941785613</c:v>
                </c:pt>
                <c:pt idx="8">
                  <c:v>0.57924585663217654</c:v>
                </c:pt>
                <c:pt idx="9">
                  <c:v>0.48695899319931996</c:v>
                </c:pt>
                <c:pt idx="10">
                  <c:v>0.48836322530738324</c:v>
                </c:pt>
                <c:pt idx="11">
                  <c:v>0.49754565766734921</c:v>
                </c:pt>
                <c:pt idx="12">
                  <c:v>0.56224153729532078</c:v>
                </c:pt>
                <c:pt idx="13">
                  <c:v>0.64226307997240117</c:v>
                </c:pt>
                <c:pt idx="14">
                  <c:v>0.55055783138543402</c:v>
                </c:pt>
                <c:pt idx="15">
                  <c:v>0.54814181262747153</c:v>
                </c:pt>
                <c:pt idx="16">
                  <c:v>0.38772373391632209</c:v>
                </c:pt>
                <c:pt idx="17">
                  <c:v>0.34655562229670556</c:v>
                </c:pt>
                <c:pt idx="18">
                  <c:v>0.5222313459174085</c:v>
                </c:pt>
                <c:pt idx="19">
                  <c:v>0.11547617522083403</c:v>
                </c:pt>
                <c:pt idx="20">
                  <c:v>0.10561921936793495</c:v>
                </c:pt>
                <c:pt idx="21">
                  <c:v>0.61920284099041945</c:v>
                </c:pt>
                <c:pt idx="22">
                  <c:v>0.776109370988597</c:v>
                </c:pt>
                <c:pt idx="23">
                  <c:v>0.4761161987930112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3792256"/>
        <c:axId val="83794176"/>
      </c:barChart>
      <c:catAx>
        <c:axId val="837922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794176"/>
        <c:crosses val="autoZero"/>
        <c:auto val="1"/>
        <c:lblAlgn val="ctr"/>
        <c:lblOffset val="100"/>
        <c:noMultiLvlLbl val="0"/>
      </c:catAx>
      <c:valAx>
        <c:axId val="83794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Виброскорость, мкм/с</a:t>
                </a:r>
              </a:p>
            </c:rich>
          </c:tx>
          <c:layout>
            <c:manualLayout>
              <c:xMode val="edge"/>
              <c:yMode val="edge"/>
              <c:x val="6.3992443324937089E-3"/>
              <c:y val="0.2959599033816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79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93655914166961"/>
          <c:y val="0.51478888888888885"/>
          <c:w val="5.5814879538105516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Средние значения виброперемещения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d, нм</c:v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Виброскорость!$C$7:$Z$7</c:f>
              <c:numCache>
                <c:formatCode>0.00</c:formatCode>
                <c:ptCount val="24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</c:numCache>
            </c:numRef>
          </c:cat>
          <c:val>
            <c:numRef>
              <c:f>Виброскорость!$C$16:$Z$16</c:f>
              <c:numCache>
                <c:formatCode>General</c:formatCode>
                <c:ptCount val="24"/>
                <c:pt idx="0">
                  <c:v>39.581462040328525</c:v>
                </c:pt>
                <c:pt idx="1">
                  <c:v>25.332020065007477</c:v>
                </c:pt>
                <c:pt idx="2">
                  <c:v>16.212439186651842</c:v>
                </c:pt>
                <c:pt idx="3">
                  <c:v>9.8952671739184836</c:v>
                </c:pt>
                <c:pt idx="4">
                  <c:v>6.332962608453812</c:v>
                </c:pt>
                <c:pt idx="5">
                  <c:v>4.0530927652370794</c:v>
                </c:pt>
                <c:pt idx="6">
                  <c:v>2.5529669766139187</c:v>
                </c:pt>
                <c:pt idx="7">
                  <c:v>1.5832370139387537</c:v>
                </c:pt>
                <c:pt idx="8">
                  <c:v>1.0132716710494254</c:v>
                </c:pt>
                <c:pt idx="9">
                  <c:v>0.63824115664115522</c:v>
                </c:pt>
                <c:pt idx="10">
                  <c:v>0.39580924236223086</c:v>
                </c:pt>
                <c:pt idx="11">
                  <c:v>0.25331791537962706</c:v>
                </c:pt>
                <c:pt idx="12">
                  <c:v>0.16212346705051983</c:v>
                </c:pt>
                <c:pt idx="13">
                  <c:v>9.8952312343831922E-2</c:v>
                </c:pt>
                <c:pt idx="14">
                  <c:v>6.33294792314225E-2</c:v>
                </c:pt>
                <c:pt idx="15">
                  <c:v>4.053086669683658E-2</c:v>
                </c:pt>
                <c:pt idx="16">
                  <c:v>2.5529645973973007E-2</c:v>
                </c:pt>
                <c:pt idx="17">
                  <c:v>1.5832369436006744E-2</c:v>
                </c:pt>
                <c:pt idx="18">
                  <c:v>1.0132716643982713E-2</c:v>
                </c:pt>
                <c:pt idx="19">
                  <c:v>6.3824112934451269E-3</c:v>
                </c:pt>
                <c:pt idx="20">
                  <c:v>3.9580922492088418E-3</c:v>
                </c:pt>
                <c:pt idx="21">
                  <c:v>2.5331791892767384E-3</c:v>
                </c:pt>
                <c:pt idx="22">
                  <c:v>1.621234710423958E-3</c:v>
                </c:pt>
                <c:pt idx="23">
                  <c:v>9.8952310451035823E-4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6"/>
        <c:axId val="83819136"/>
        <c:axId val="84767488"/>
      </c:barChart>
      <c:catAx>
        <c:axId val="8381913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4767488"/>
        <c:crosses val="autoZero"/>
        <c:auto val="1"/>
        <c:lblAlgn val="ctr"/>
        <c:lblOffset val="100"/>
        <c:noMultiLvlLbl val="0"/>
      </c:catAx>
      <c:valAx>
        <c:axId val="847674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Виброперемещение, нм</a:t>
                </a:r>
              </a:p>
            </c:rich>
          </c:tx>
          <c:layout>
            <c:manualLayout>
              <c:xMode val="edge"/>
              <c:yMode val="edge"/>
              <c:x val="6.3992443324937089E-3"/>
              <c:y val="0.2959599033816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3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35490244225405"/>
          <c:y val="0.50865362318840579"/>
          <c:w val="4.1290009957424802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Пиковые значения виброскорости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v, мкм/c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Виброскорость!$C$7:$Z$7</c:f>
              <c:numCache>
                <c:formatCode>0.00</c:formatCode>
                <c:ptCount val="24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</c:numCache>
            </c:numRef>
          </c:cat>
          <c:val>
            <c:numRef>
              <c:f>Виброскорость!$C$11:$Z$11</c:f>
              <c:numCache>
                <c:formatCode>General</c:formatCode>
                <c:ptCount val="24"/>
                <c:pt idx="0">
                  <c:v>335.18760224851047</c:v>
                </c:pt>
                <c:pt idx="1">
                  <c:v>223.03752325846651</c:v>
                </c:pt>
                <c:pt idx="2">
                  <c:v>141.73200170173877</c:v>
                </c:pt>
                <c:pt idx="3">
                  <c:v>91.045388016828483</c:v>
                </c:pt>
                <c:pt idx="4">
                  <c:v>58.525878060837655</c:v>
                </c:pt>
                <c:pt idx="5">
                  <c:v>38.497978453777876</c:v>
                </c:pt>
                <c:pt idx="6">
                  <c:v>23.992051224092961</c:v>
                </c:pt>
                <c:pt idx="7">
                  <c:v>2.0716574325275063</c:v>
                </c:pt>
                <c:pt idx="8">
                  <c:v>1.638354692795291</c:v>
                </c:pt>
                <c:pt idx="9">
                  <c:v>1.3773280250040523</c:v>
                </c:pt>
                <c:pt idx="10">
                  <c:v>1.3812997931879378</c:v>
                </c:pt>
                <c:pt idx="11">
                  <c:v>1.4072716339460127</c:v>
                </c:pt>
                <c:pt idx="12">
                  <c:v>1.590259214745082</c:v>
                </c:pt>
                <c:pt idx="13">
                  <c:v>1.8165943166169711</c:v>
                </c:pt>
                <c:pt idx="14">
                  <c:v>1.557212704032001</c:v>
                </c:pt>
                <c:pt idx="15">
                  <c:v>1.5503791710430843</c:v>
                </c:pt>
                <c:pt idx="16">
                  <c:v>1.0966483259167998</c:v>
                </c:pt>
                <c:pt idx="17">
                  <c:v>0.98020732233729757</c:v>
                </c:pt>
                <c:pt idx="18">
                  <c:v>1.4770933041855088</c:v>
                </c:pt>
                <c:pt idx="19">
                  <c:v>0.32661594625655088</c:v>
                </c:pt>
                <c:pt idx="20">
                  <c:v>0.29873626495478539</c:v>
                </c:pt>
                <c:pt idx="21">
                  <c:v>1.7513701111772044</c:v>
                </c:pt>
                <c:pt idx="22">
                  <c:v>2.1951687966738516</c:v>
                </c:pt>
                <c:pt idx="23">
                  <c:v>1.3466599711972023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788352"/>
        <c:axId val="84790272"/>
      </c:barChart>
      <c:catAx>
        <c:axId val="847883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4790272"/>
        <c:crosses val="autoZero"/>
        <c:auto val="1"/>
        <c:lblAlgn val="ctr"/>
        <c:lblOffset val="100"/>
        <c:noMultiLvlLbl val="0"/>
      </c:catAx>
      <c:valAx>
        <c:axId val="847902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Виброскорость, мкм/с</a:t>
                </a:r>
              </a:p>
            </c:rich>
          </c:tx>
          <c:layout>
            <c:manualLayout>
              <c:xMode val="edge"/>
              <c:yMode val="edge"/>
              <c:x val="6.3992443324937089E-3"/>
              <c:y val="0.2959599033816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478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93655914166961"/>
          <c:y val="0.51478888888888885"/>
          <c:w val="5.5814879538105516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800"/>
            </a:pPr>
            <a:r>
              <a:rPr lang="ru-RU" sz="1800"/>
              <a:t>Пиковые значения виброперемещения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069269521410635E-2"/>
          <c:y val="0.18816908212560399"/>
          <c:w val="0.80637993282955533"/>
          <c:h val="0.6302393719806767"/>
        </c:manualLayout>
      </c:layout>
      <c:barChart>
        <c:barDir val="col"/>
        <c:grouping val="clustered"/>
        <c:varyColors val="0"/>
        <c:ser>
          <c:idx val="0"/>
          <c:order val="0"/>
          <c:tx>
            <c:v>d, нм</c:v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bg1"/>
              </a:solidFill>
            </a:ln>
          </c:spPr>
          <c:invertIfNegative val="0"/>
          <c:cat>
            <c:numRef>
              <c:f>Виброскорость!$C$7:$Z$7</c:f>
              <c:numCache>
                <c:formatCode>0.00</c:formatCode>
                <c:ptCount val="24"/>
                <c:pt idx="0">
                  <c:v>0.8</c:v>
                </c:pt>
                <c:pt idx="1">
                  <c:v>1</c:v>
                </c:pt>
                <c:pt idx="2">
                  <c:v>1.25</c:v>
                </c:pt>
                <c:pt idx="3">
                  <c:v>1.6</c:v>
                </c:pt>
                <c:pt idx="4">
                  <c:v>2</c:v>
                </c:pt>
                <c:pt idx="5">
                  <c:v>2.5</c:v>
                </c:pt>
                <c:pt idx="6">
                  <c:v>3.15</c:v>
                </c:pt>
                <c:pt idx="7">
                  <c:v>4</c:v>
                </c:pt>
                <c:pt idx="8">
                  <c:v>5</c:v>
                </c:pt>
                <c:pt idx="9">
                  <c:v>6.3</c:v>
                </c:pt>
                <c:pt idx="10">
                  <c:v>8</c:v>
                </c:pt>
                <c:pt idx="11">
                  <c:v>10</c:v>
                </c:pt>
                <c:pt idx="12">
                  <c:v>12.5</c:v>
                </c:pt>
                <c:pt idx="13">
                  <c:v>16</c:v>
                </c:pt>
                <c:pt idx="14">
                  <c:v>20</c:v>
                </c:pt>
                <c:pt idx="15">
                  <c:v>25</c:v>
                </c:pt>
                <c:pt idx="16">
                  <c:v>31.5</c:v>
                </c:pt>
                <c:pt idx="17">
                  <c:v>40</c:v>
                </c:pt>
                <c:pt idx="18">
                  <c:v>50</c:v>
                </c:pt>
                <c:pt idx="19">
                  <c:v>63</c:v>
                </c:pt>
                <c:pt idx="20">
                  <c:v>80</c:v>
                </c:pt>
                <c:pt idx="21">
                  <c:v>100</c:v>
                </c:pt>
                <c:pt idx="22">
                  <c:v>125</c:v>
                </c:pt>
                <c:pt idx="23">
                  <c:v>160</c:v>
                </c:pt>
              </c:numCache>
            </c:numRef>
          </c:cat>
          <c:val>
            <c:numRef>
              <c:f>Виброскорость!$C$17:$Z$17</c:f>
              <c:numCache>
                <c:formatCode>General</c:formatCode>
                <c:ptCount val="24"/>
                <c:pt idx="0">
                  <c:v>111.95328087197689</c:v>
                </c:pt>
                <c:pt idx="1">
                  <c:v>71.649772676481902</c:v>
                </c:pt>
                <c:pt idx="2">
                  <c:v>45.855702753824133</c:v>
                </c:pt>
                <c:pt idx="3">
                  <c:v>27.988042081321616</c:v>
                </c:pt>
                <c:pt idx="4">
                  <c:v>17.91232322175415</c:v>
                </c:pt>
                <c:pt idx="5">
                  <c:v>11.463877516309099</c:v>
                </c:pt>
                <c:pt idx="6">
                  <c:v>7.2208810452360801</c:v>
                </c:pt>
                <c:pt idx="7">
                  <c:v>4.4780705151265332</c:v>
                </c:pt>
                <c:pt idx="8">
                  <c:v>2.865965079133094</c:v>
                </c:pt>
                <c:pt idx="9">
                  <c:v>1.8052185995732255</c:v>
                </c:pt>
                <c:pt idx="10">
                  <c:v>1.1195175973225726</c:v>
                </c:pt>
                <c:pt idx="11">
                  <c:v>0.71649126304389732</c:v>
                </c:pt>
                <c:pt idx="12">
                  <c:v>0.45855441176358552</c:v>
                </c:pt>
                <c:pt idx="13">
                  <c:v>0.27987940428965147</c:v>
                </c:pt>
                <c:pt idx="14">
                  <c:v>0.17912281685420592</c:v>
                </c:pt>
                <c:pt idx="15">
                  <c:v>0.11463860275480461</c:v>
                </c:pt>
                <c:pt idx="16">
                  <c:v>7.2208743157952629E-2</c:v>
                </c:pt>
                <c:pt idx="17">
                  <c:v>4.4780703161804013E-2</c:v>
                </c:pt>
                <c:pt idx="18">
                  <c:v>2.8659650603207892E-2</c:v>
                </c:pt>
                <c:pt idx="19">
                  <c:v>1.8052185223666615E-2</c:v>
                </c:pt>
                <c:pt idx="20">
                  <c:v>1.1195175479909945E-2</c:v>
                </c:pt>
                <c:pt idx="21">
                  <c:v>7.1649127307928905E-3</c:v>
                </c:pt>
                <c:pt idx="22">
                  <c:v>4.5855442305431579E-3</c:v>
                </c:pt>
                <c:pt idx="23">
                  <c:v>2.7987939893601567E-3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6"/>
        <c:axId val="89734528"/>
        <c:axId val="89740800"/>
      </c:barChart>
      <c:catAx>
        <c:axId val="897345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1200"/>
                </a:pPr>
                <a:r>
                  <a:rPr lang="en-US" sz="1200"/>
                  <a:t>1/3 </a:t>
                </a:r>
                <a:r>
                  <a:rPr lang="ru-RU" sz="1200"/>
                  <a:t>-октавные полосы со среднегеометрическими частотами, Гц</a:t>
                </a:r>
              </a:p>
              <a:p>
                <a:pPr algn="ctr" rtl="0">
                  <a:defRPr sz="1200"/>
                </a:pPr>
                <a:endParaRPr lang="ru-RU" sz="1200"/>
              </a:p>
            </c:rich>
          </c:tx>
          <c:layout>
            <c:manualLayout>
              <c:xMode val="edge"/>
              <c:yMode val="edge"/>
              <c:x val="0.29096227697110183"/>
              <c:y val="0.88211111111111118"/>
            </c:manualLayout>
          </c:layout>
          <c:overlay val="0"/>
        </c:title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9740800"/>
        <c:crosses val="autoZero"/>
        <c:auto val="1"/>
        <c:lblAlgn val="ctr"/>
        <c:lblOffset val="100"/>
        <c:noMultiLvlLbl val="0"/>
      </c:catAx>
      <c:valAx>
        <c:axId val="89740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ru-RU" sz="1200"/>
                  <a:t>Виброперемещение, нм</a:t>
                </a:r>
              </a:p>
            </c:rich>
          </c:tx>
          <c:layout>
            <c:manualLayout>
              <c:xMode val="edge"/>
              <c:yMode val="edge"/>
              <c:x val="2.1576810561467142E-2"/>
              <c:y val="0.3174333333333333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89734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835490244225405"/>
          <c:y val="0.50865362318840579"/>
          <c:w val="4.1290009957424802E-2"/>
          <c:h val="5.539565217391304E-2"/>
        </c:manualLayout>
      </c:layout>
      <c:overlay val="1"/>
      <c:txPr>
        <a:bodyPr/>
        <a:lstStyle/>
        <a:p>
          <a:pPr>
            <a:defRPr sz="1100"/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690561</xdr:colOff>
      <xdr:row>19</xdr:row>
      <xdr:rowOff>47625</xdr:rowOff>
    </xdr:from>
    <xdr:to>
      <xdr:col>13</xdr:col>
      <xdr:colOff>597561</xdr:colOff>
      <xdr:row>40</xdr:row>
      <xdr:rowOff>187125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690562</xdr:colOff>
      <xdr:row>41</xdr:row>
      <xdr:rowOff>166687</xdr:rowOff>
    </xdr:from>
    <xdr:to>
      <xdr:col>13</xdr:col>
      <xdr:colOff>597562</xdr:colOff>
      <xdr:row>63</xdr:row>
      <xdr:rowOff>115687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19</xdr:row>
      <xdr:rowOff>0</xdr:rowOff>
    </xdr:from>
    <xdr:to>
      <xdr:col>35</xdr:col>
      <xdr:colOff>407063</xdr:colOff>
      <xdr:row>40</xdr:row>
      <xdr:rowOff>139500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42</xdr:row>
      <xdr:rowOff>0</xdr:rowOff>
    </xdr:from>
    <xdr:to>
      <xdr:col>35</xdr:col>
      <xdr:colOff>407063</xdr:colOff>
      <xdr:row>63</xdr:row>
      <xdr:rowOff>139500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8"/>
  <sheetViews>
    <sheetView tabSelected="1" zoomScale="85" zoomScaleNormal="85" workbookViewId="0">
      <pane ySplit="1" topLeftCell="A2" activePane="bottomLeft" state="frozen"/>
      <selection pane="bottomLeft" activeCell="B7" sqref="B7"/>
    </sheetView>
  </sheetViews>
  <sheetFormatPr defaultRowHeight="15" x14ac:dyDescent="0.25"/>
  <cols>
    <col min="1" max="1" width="63" customWidth="1"/>
    <col min="2" max="2" width="19.7109375" customWidth="1"/>
    <col min="3" max="4" width="12.42578125" customWidth="1"/>
    <col min="5" max="9" width="9.140625" customWidth="1"/>
  </cols>
  <sheetData>
    <row r="1" spans="1:26" x14ac:dyDescent="0.25">
      <c r="A1" s="1"/>
      <c r="C1" s="7"/>
      <c r="D1" s="7"/>
      <c r="E1" s="7"/>
      <c r="F1" s="7"/>
      <c r="G1" s="7"/>
      <c r="H1" s="7"/>
      <c r="I1" s="7"/>
      <c r="J1" s="7" t="s">
        <v>0</v>
      </c>
      <c r="K1" s="7"/>
      <c r="L1" s="7"/>
      <c r="M1" s="7"/>
      <c r="N1" s="7"/>
      <c r="O1" s="7"/>
    </row>
    <row r="2" spans="1:26" x14ac:dyDescent="0.25">
      <c r="C2" s="2">
        <v>0.8</v>
      </c>
      <c r="D2" s="2">
        <v>1</v>
      </c>
      <c r="E2" s="2">
        <v>1.25</v>
      </c>
      <c r="F2" s="2">
        <v>1.6</v>
      </c>
      <c r="G2" s="2">
        <v>2</v>
      </c>
      <c r="H2" s="2">
        <v>2.5</v>
      </c>
      <c r="I2" s="2">
        <v>3.15</v>
      </c>
      <c r="J2" s="2">
        <v>4</v>
      </c>
      <c r="K2" s="2">
        <v>5</v>
      </c>
      <c r="L2" s="2">
        <v>6.3</v>
      </c>
      <c r="M2" s="2">
        <v>8</v>
      </c>
      <c r="N2" s="2">
        <v>10</v>
      </c>
      <c r="O2" s="2">
        <v>12.5</v>
      </c>
      <c r="P2" s="2">
        <v>16</v>
      </c>
      <c r="Q2" s="2">
        <v>20</v>
      </c>
      <c r="R2" s="2">
        <v>25</v>
      </c>
      <c r="S2" s="2">
        <v>31.5</v>
      </c>
      <c r="T2" s="2">
        <v>40</v>
      </c>
      <c r="U2" s="2">
        <v>50</v>
      </c>
      <c r="V2" s="2">
        <v>63</v>
      </c>
      <c r="W2" s="2">
        <v>80</v>
      </c>
      <c r="X2" s="3">
        <v>100</v>
      </c>
      <c r="Y2" s="3">
        <v>125</v>
      </c>
      <c r="Z2" s="3">
        <v>160</v>
      </c>
    </row>
    <row r="3" spans="1:26" x14ac:dyDescent="0.25">
      <c r="A3" t="s">
        <v>1</v>
      </c>
      <c r="B3" t="s">
        <v>2</v>
      </c>
      <c r="C3" s="6">
        <v>55.5</v>
      </c>
      <c r="D3" s="6">
        <v>53.9</v>
      </c>
      <c r="E3" s="6">
        <v>51.9</v>
      </c>
      <c r="F3" s="6">
        <v>50.2</v>
      </c>
      <c r="G3" s="6">
        <v>48.3</v>
      </c>
      <c r="H3" s="6">
        <v>46.6</v>
      </c>
      <c r="I3" s="6">
        <v>44.5</v>
      </c>
      <c r="J3" s="6">
        <v>25.3</v>
      </c>
      <c r="K3" s="6">
        <v>25.2</v>
      </c>
      <c r="L3" s="6">
        <v>25.7</v>
      </c>
      <c r="M3" s="6">
        <v>27.8</v>
      </c>
      <c r="N3" s="6">
        <v>29.9</v>
      </c>
      <c r="O3" s="6">
        <v>32.9</v>
      </c>
      <c r="P3" s="6">
        <v>36.200000000000003</v>
      </c>
      <c r="Q3" s="6">
        <v>36.799999999999997</v>
      </c>
      <c r="R3" s="6">
        <v>38.700000000000003</v>
      </c>
      <c r="S3" s="6">
        <v>37.700000000000003</v>
      </c>
      <c r="T3" s="6">
        <v>38.799999999999997</v>
      </c>
      <c r="U3" s="6">
        <v>44.3</v>
      </c>
      <c r="V3" s="6">
        <v>33.200000000000003</v>
      </c>
      <c r="W3" s="6">
        <v>34.5</v>
      </c>
      <c r="X3" s="6">
        <v>51.8</v>
      </c>
      <c r="Y3" s="6">
        <v>55.7</v>
      </c>
      <c r="Z3" s="6">
        <v>53.6</v>
      </c>
    </row>
    <row r="4" spans="1:26" x14ac:dyDescent="0.25">
      <c r="A4" t="s">
        <v>3</v>
      </c>
      <c r="B4" t="s">
        <v>4</v>
      </c>
      <c r="C4">
        <f>10^(C3/20)*10^(-6)</f>
        <v>5.9566214352901057E-4</v>
      </c>
      <c r="D4">
        <f t="shared" ref="D4:Z4" si="0">10^(D3/20)*10^(-6)</f>
        <v>4.9545019080479019E-4</v>
      </c>
      <c r="E4">
        <f t="shared" si="0"/>
        <v>3.9355007545577747E-4</v>
      </c>
      <c r="F4">
        <f t="shared" si="0"/>
        <v>3.2359365692962854E-4</v>
      </c>
      <c r="G4">
        <f t="shared" si="0"/>
        <v>2.6001595631652743E-4</v>
      </c>
      <c r="H4">
        <f t="shared" si="0"/>
        <v>2.1379620895022337E-4</v>
      </c>
      <c r="I4">
        <f t="shared" si="0"/>
        <v>1.6788040181225618E-4</v>
      </c>
      <c r="J4">
        <f t="shared" si="0"/>
        <v>1.8407720014689565E-5</v>
      </c>
      <c r="K4">
        <f t="shared" si="0"/>
        <v>1.8197008586099841E-5</v>
      </c>
      <c r="L4">
        <f t="shared" si="0"/>
        <v>1.9275249131909361E-5</v>
      </c>
      <c r="M4">
        <f t="shared" si="0"/>
        <v>2.4547089156850316E-5</v>
      </c>
      <c r="N4">
        <f t="shared" si="0"/>
        <v>3.1260793671239545E-5</v>
      </c>
      <c r="O4">
        <f t="shared" si="0"/>
        <v>4.4157044735331261E-5</v>
      </c>
      <c r="P4">
        <f t="shared" si="0"/>
        <v>6.4565422903465586E-5</v>
      </c>
      <c r="Q4">
        <f t="shared" si="0"/>
        <v>6.9183097091893653E-5</v>
      </c>
      <c r="R4">
        <f t="shared" si="0"/>
        <v>8.6099375218460079E-5</v>
      </c>
      <c r="S4">
        <f t="shared" si="0"/>
        <v>7.6736148936181942E-5</v>
      </c>
      <c r="T4">
        <f t="shared" si="0"/>
        <v>8.7096358995608069E-5</v>
      </c>
      <c r="U4">
        <f t="shared" si="0"/>
        <v>1.6405897731995394E-4</v>
      </c>
      <c r="V4">
        <f t="shared" si="0"/>
        <v>4.570881896148753E-5</v>
      </c>
      <c r="W4">
        <f t="shared" si="0"/>
        <v>5.3088444423098851E-5</v>
      </c>
      <c r="X4">
        <f t="shared" si="0"/>
        <v>3.8904514499428061E-4</v>
      </c>
      <c r="Y4">
        <f t="shared" si="0"/>
        <v>6.0953689724016979E-4</v>
      </c>
      <c r="Z4">
        <f t="shared" si="0"/>
        <v>4.7863009232263886E-4</v>
      </c>
    </row>
    <row r="5" spans="1:26" ht="18" x14ac:dyDescent="0.35">
      <c r="A5" t="s">
        <v>17</v>
      </c>
      <c r="B5" t="s">
        <v>18</v>
      </c>
      <c r="C5">
        <f>C4*2*SQRT(2)</f>
        <v>1.6847869639419119E-3</v>
      </c>
      <c r="D5">
        <f t="shared" ref="D5:Z5" si="1">D4*2*SQRT(2)</f>
        <v>1.4013447586329441E-3</v>
      </c>
      <c r="E5">
        <f t="shared" si="1"/>
        <v>1.1131277083650309E-3</v>
      </c>
      <c r="F5">
        <f t="shared" si="1"/>
        <v>9.1526107665557436E-4</v>
      </c>
      <c r="G5">
        <f t="shared" si="1"/>
        <v>7.3543618371248664E-4</v>
      </c>
      <c r="H5">
        <f t="shared" si="1"/>
        <v>6.0470699656271602E-4</v>
      </c>
      <c r="I5">
        <f t="shared" si="1"/>
        <v>4.7483748219907487E-4</v>
      </c>
      <c r="J5">
        <f t="shared" si="1"/>
        <v>5.2064894594281305E-5</v>
      </c>
      <c r="K5">
        <f t="shared" si="1"/>
        <v>5.1468912674164111E-5</v>
      </c>
      <c r="L5">
        <f t="shared" si="1"/>
        <v>5.4518637480932898E-5</v>
      </c>
      <c r="M5">
        <f t="shared" si="1"/>
        <v>6.9429652804798528E-5</v>
      </c>
      <c r="N5">
        <f t="shared" si="1"/>
        <v>8.8418876760827967E-5</v>
      </c>
      <c r="O5">
        <f t="shared" si="1"/>
        <v>1.2489498307804189E-4</v>
      </c>
      <c r="P5">
        <f t="shared" si="1"/>
        <v>1.82618593460871E-4</v>
      </c>
      <c r="Q5">
        <f t="shared" si="1"/>
        <v>1.9567934838866127E-4</v>
      </c>
      <c r="R5">
        <f t="shared" si="1"/>
        <v>2.4352580829159243E-4</v>
      </c>
      <c r="S5">
        <f t="shared" si="1"/>
        <v>2.1704260509966051E-4</v>
      </c>
      <c r="T5">
        <f t="shared" si="1"/>
        <v>2.463457042498097E-4</v>
      </c>
      <c r="U5">
        <f t="shared" si="1"/>
        <v>4.6402886150987777E-4</v>
      </c>
      <c r="V5">
        <f t="shared" si="1"/>
        <v>1.2928406339078431E-4</v>
      </c>
      <c r="W5">
        <f t="shared" si="1"/>
        <v>1.5015679621687342E-4</v>
      </c>
      <c r="X5">
        <f t="shared" si="1"/>
        <v>1.1003858408526379E-3</v>
      </c>
      <c r="Y5">
        <f t="shared" si="1"/>
        <v>1.7240306936877276E-3</v>
      </c>
      <c r="Z5">
        <f t="shared" si="1"/>
        <v>1.3537703358451249E-3</v>
      </c>
    </row>
    <row r="7" spans="1:26" x14ac:dyDescent="0.25">
      <c r="C7" s="2">
        <v>0.8</v>
      </c>
      <c r="D7" s="2">
        <v>1</v>
      </c>
      <c r="E7" s="2">
        <v>1.25</v>
      </c>
      <c r="F7" s="2">
        <v>1.6</v>
      </c>
      <c r="G7" s="2">
        <v>2</v>
      </c>
      <c r="H7" s="2">
        <v>2.5</v>
      </c>
      <c r="I7" s="2">
        <v>3.15</v>
      </c>
      <c r="J7" s="2">
        <v>4</v>
      </c>
      <c r="K7" s="2">
        <v>5</v>
      </c>
      <c r="L7" s="2">
        <v>6.3</v>
      </c>
      <c r="M7" s="2">
        <v>8</v>
      </c>
      <c r="N7" s="2">
        <v>10</v>
      </c>
      <c r="O7" s="2">
        <v>12.5</v>
      </c>
      <c r="P7" s="2">
        <v>16</v>
      </c>
      <c r="Q7" s="2">
        <v>20</v>
      </c>
      <c r="R7" s="2">
        <v>25</v>
      </c>
      <c r="S7" s="2">
        <v>31.5</v>
      </c>
      <c r="T7" s="2">
        <v>40</v>
      </c>
      <c r="U7" s="2">
        <v>50</v>
      </c>
      <c r="V7" s="2">
        <v>63</v>
      </c>
      <c r="W7" s="2">
        <v>80</v>
      </c>
      <c r="X7" s="2">
        <v>100</v>
      </c>
      <c r="Y7" s="2">
        <v>125</v>
      </c>
      <c r="Z7" s="2">
        <v>160</v>
      </c>
    </row>
    <row r="8" spans="1:26" x14ac:dyDescent="0.25">
      <c r="A8" t="s">
        <v>5</v>
      </c>
      <c r="B8" t="s">
        <v>6</v>
      </c>
      <c r="C8" s="4">
        <f>C3+20*LOG10(10^(-6)/(2*3.1415*C7*50*10^(-9)))</f>
        <v>67.495458979121963</v>
      </c>
      <c r="D8" s="4">
        <f t="shared" ref="D8:G8" si="2">D3+20*LOG10(10^(-6)/(2*3.1415*D7*50*10^(-9)))</f>
        <v>63.957258718960837</v>
      </c>
      <c r="E8" s="4">
        <f t="shared" si="2"/>
        <v>60.019058458799705</v>
      </c>
      <c r="F8" s="4">
        <f t="shared" si="2"/>
        <v>56.174859065842341</v>
      </c>
      <c r="G8" s="4">
        <f t="shared" si="2"/>
        <v>52.336658805681211</v>
      </c>
      <c r="H8" s="4">
        <f t="shared" ref="H8" si="3">H3+20*LOG10(10^(-6)/(2*3.1415*H7*50*10^(-9)))</f>
        <v>48.698458545520083</v>
      </c>
      <c r="I8" s="4">
        <f t="shared" ref="I8" si="4">I3+20*LOG10(10^(-6)/(2*3.1415*I7*50*10^(-9)))</f>
        <v>44.591047643168828</v>
      </c>
      <c r="J8" s="4">
        <f t="shared" ref="J8:K8" si="5">J3+20*LOG10(10^(-6)/(2*3.1415*J7*50*10^(-9)))</f>
        <v>23.316058892401589</v>
      </c>
      <c r="K8" s="4">
        <f t="shared" si="5"/>
        <v>21.277858632240459</v>
      </c>
      <c r="L8" s="4">
        <f t="shared" ref="L8" si="6">L3+20*LOG10(10^(-6)/(2*3.1415*L7*50*10^(-9)))</f>
        <v>19.770447729889202</v>
      </c>
      <c r="M8" s="4">
        <f t="shared" ref="M8" si="7">M3+20*LOG10(10^(-6)/(2*3.1415*M7*50*10^(-9)))</f>
        <v>19.795458979121968</v>
      </c>
      <c r="N8" s="4">
        <f t="shared" ref="N8:O8" si="8">N3+20*LOG10(10^(-6)/(2*3.1415*N7*50*10^(-9)))</f>
        <v>19.957258718960837</v>
      </c>
      <c r="O8" s="4">
        <f t="shared" si="8"/>
        <v>21.019058458799709</v>
      </c>
      <c r="P8" s="4">
        <f t="shared" ref="P8" si="9">P3+20*LOG10(10^(-6)/(2*3.1415*P7*50*10^(-9)))</f>
        <v>22.174859065842345</v>
      </c>
      <c r="Q8" s="4">
        <f t="shared" ref="Q8" si="10">Q3+20*LOG10(10^(-6)/(2*3.1415*Q7*50*10^(-9)))</f>
        <v>20.836658805681211</v>
      </c>
      <c r="R8" s="4">
        <f t="shared" ref="R8:S8" si="11">R3+20*LOG10(10^(-6)/(2*3.1415*R7*50*10^(-9)))</f>
        <v>20.798458545520088</v>
      </c>
      <c r="S8" s="4">
        <f t="shared" si="11"/>
        <v>17.791047643168831</v>
      </c>
      <c r="T8" s="4">
        <f t="shared" ref="T8" si="12">T3+20*LOG10(10^(-6)/(2*3.1415*T7*50*10^(-9)))</f>
        <v>16.816058892401585</v>
      </c>
      <c r="U8" s="4">
        <f t="shared" ref="U8" si="13">U3+20*LOG10(10^(-6)/(2*3.1415*U7*50*10^(-9)))</f>
        <v>20.377858632240461</v>
      </c>
      <c r="V8" s="4">
        <f t="shared" ref="V8:W8" si="14">V3+20*LOG10(10^(-6)/(2*3.1415*V7*50*10^(-9)))</f>
        <v>7.2704477298892058</v>
      </c>
      <c r="W8" s="4">
        <f t="shared" si="14"/>
        <v>6.4954589791219632</v>
      </c>
      <c r="X8" s="4">
        <f t="shared" ref="X8" si="15">X3+20*LOG10(10^(-6)/(2*3.1415*X7*50*10^(-9)))</f>
        <v>21.857258718960836</v>
      </c>
      <c r="Y8" s="4">
        <f t="shared" ref="Y8" si="16">Y3+20*LOG10(10^(-6)/(2*3.1415*Y7*50*10^(-9)))</f>
        <v>23.819058458799709</v>
      </c>
      <c r="Z8" s="4">
        <f t="shared" ref="Z8" si="17">Z3+20*LOG10(10^(-6)/(2*3.1415*Z7*50*10^(-9)))</f>
        <v>19.57485906584234</v>
      </c>
    </row>
    <row r="9" spans="1:26" x14ac:dyDescent="0.25">
      <c r="A9" t="s">
        <v>7</v>
      </c>
      <c r="B9" t="s">
        <v>8</v>
      </c>
      <c r="C9">
        <f>10^(C8/20)*50*10^(-9)</f>
        <v>1.185067132597905E-4</v>
      </c>
      <c r="D9">
        <f t="shared" ref="D9:Z9" si="18">10^(D8/20)*50*10^(-9)</f>
        <v>7.8855672577556992E-5</v>
      </c>
      <c r="E9">
        <f t="shared" si="18"/>
        <v>5.0109829757221385E-5</v>
      </c>
      <c r="F9">
        <f t="shared" si="18"/>
        <v>3.2189405631229926E-5</v>
      </c>
      <c r="G9">
        <f t="shared" si="18"/>
        <v>2.0692022625857647E-5</v>
      </c>
      <c r="H9">
        <f t="shared" si="18"/>
        <v>1.3611090813319965E-5</v>
      </c>
      <c r="I9">
        <f t="shared" si="18"/>
        <v>8.4824710575655699E-6</v>
      </c>
      <c r="J9">
        <f t="shared" si="18"/>
        <v>7.3244150941785616E-7</v>
      </c>
      <c r="K9">
        <f t="shared" si="18"/>
        <v>5.7924585663217659E-7</v>
      </c>
      <c r="L9">
        <f t="shared" si="18"/>
        <v>4.8695899319931994E-7</v>
      </c>
      <c r="M9">
        <f t="shared" si="18"/>
        <v>4.8836322530738324E-7</v>
      </c>
      <c r="N9">
        <f t="shared" si="18"/>
        <v>4.9754565766734923E-7</v>
      </c>
      <c r="O9">
        <f t="shared" si="18"/>
        <v>5.6224153729532079E-7</v>
      </c>
      <c r="P9">
        <f t="shared" si="18"/>
        <v>6.4226307997240122E-7</v>
      </c>
      <c r="Q9">
        <f t="shared" si="18"/>
        <v>5.5055783138543397E-7</v>
      </c>
      <c r="R9">
        <f t="shared" si="18"/>
        <v>5.4814181262747157E-7</v>
      </c>
      <c r="S9">
        <f t="shared" si="18"/>
        <v>3.8772373391632206E-7</v>
      </c>
      <c r="T9">
        <f t="shared" si="18"/>
        <v>3.4655562229670553E-7</v>
      </c>
      <c r="U9">
        <f t="shared" si="18"/>
        <v>5.2223134591740851E-7</v>
      </c>
      <c r="V9">
        <f t="shared" si="18"/>
        <v>1.1547617522083403E-7</v>
      </c>
      <c r="W9">
        <f t="shared" si="18"/>
        <v>1.0561921936793494E-7</v>
      </c>
      <c r="X9">
        <f t="shared" si="18"/>
        <v>6.1920284099041939E-7</v>
      </c>
      <c r="Y9">
        <f t="shared" si="18"/>
        <v>7.76109370988597E-7</v>
      </c>
      <c r="Z9">
        <f t="shared" si="18"/>
        <v>4.7611619879301123E-7</v>
      </c>
    </row>
    <row r="10" spans="1:26" x14ac:dyDescent="0.25">
      <c r="B10" t="s">
        <v>9</v>
      </c>
      <c r="C10" s="5">
        <f>C9*1000000</f>
        <v>118.5067132597905</v>
      </c>
      <c r="D10" s="5">
        <f t="shared" ref="D10:Z10" si="19">D9*1000000</f>
        <v>78.855672577556987</v>
      </c>
      <c r="E10" s="5">
        <f t="shared" si="19"/>
        <v>50.109829757221384</v>
      </c>
      <c r="F10" s="5">
        <f t="shared" si="19"/>
        <v>32.189405631229924</v>
      </c>
      <c r="G10" s="5">
        <f t="shared" si="19"/>
        <v>20.692022625857646</v>
      </c>
      <c r="H10" s="5">
        <f t="shared" si="19"/>
        <v>13.611090813319965</v>
      </c>
      <c r="I10" s="5">
        <f t="shared" si="19"/>
        <v>8.4824710575655704</v>
      </c>
      <c r="J10" s="5">
        <f t="shared" si="19"/>
        <v>0.73244150941785613</v>
      </c>
      <c r="K10" s="5">
        <f t="shared" si="19"/>
        <v>0.57924585663217654</v>
      </c>
      <c r="L10" s="5">
        <f t="shared" si="19"/>
        <v>0.48695899319931996</v>
      </c>
      <c r="M10" s="5">
        <f t="shared" si="19"/>
        <v>0.48836322530738324</v>
      </c>
      <c r="N10" s="5">
        <f t="shared" si="19"/>
        <v>0.49754565766734921</v>
      </c>
      <c r="O10" s="5">
        <f t="shared" si="19"/>
        <v>0.56224153729532078</v>
      </c>
      <c r="P10" s="5">
        <f t="shared" si="19"/>
        <v>0.64226307997240117</v>
      </c>
      <c r="Q10" s="5">
        <f t="shared" si="19"/>
        <v>0.55055783138543402</v>
      </c>
      <c r="R10" s="5">
        <f t="shared" si="19"/>
        <v>0.54814181262747153</v>
      </c>
      <c r="S10" s="5">
        <f t="shared" si="19"/>
        <v>0.38772373391632209</v>
      </c>
      <c r="T10" s="5">
        <f t="shared" si="19"/>
        <v>0.34655562229670556</v>
      </c>
      <c r="U10" s="5">
        <f t="shared" si="19"/>
        <v>0.5222313459174085</v>
      </c>
      <c r="V10" s="5">
        <f t="shared" si="19"/>
        <v>0.11547617522083403</v>
      </c>
      <c r="W10" s="5">
        <f t="shared" si="19"/>
        <v>0.10561921936793495</v>
      </c>
      <c r="X10" s="5">
        <f t="shared" si="19"/>
        <v>0.61920284099041945</v>
      </c>
      <c r="Y10" s="5">
        <f t="shared" si="19"/>
        <v>0.776109370988597</v>
      </c>
      <c r="Z10" s="5">
        <f t="shared" si="19"/>
        <v>0.4761161987930112</v>
      </c>
    </row>
    <row r="11" spans="1:26" ht="18" x14ac:dyDescent="0.35">
      <c r="A11" t="s">
        <v>19</v>
      </c>
      <c r="B11" t="s">
        <v>21</v>
      </c>
      <c r="C11">
        <f>C10*2*SQRT(2)</f>
        <v>335.18760224851047</v>
      </c>
      <c r="D11">
        <f t="shared" ref="D11" si="20">D10*2*SQRT(2)</f>
        <v>223.03752325846651</v>
      </c>
      <c r="E11">
        <f t="shared" ref="E11" si="21">E10*2*SQRT(2)</f>
        <v>141.73200170173877</v>
      </c>
      <c r="F11">
        <f t="shared" ref="F11" si="22">F10*2*SQRT(2)</f>
        <v>91.045388016828483</v>
      </c>
      <c r="G11">
        <f t="shared" ref="G11" si="23">G10*2*SQRT(2)</f>
        <v>58.525878060837655</v>
      </c>
      <c r="H11">
        <f t="shared" ref="H11" si="24">H10*2*SQRT(2)</f>
        <v>38.497978453777876</v>
      </c>
      <c r="I11">
        <f t="shared" ref="I11" si="25">I10*2*SQRT(2)</f>
        <v>23.992051224092961</v>
      </c>
      <c r="J11">
        <f t="shared" ref="J11" si="26">J10*2*SQRT(2)</f>
        <v>2.0716574325275063</v>
      </c>
      <c r="K11">
        <f t="shared" ref="K11" si="27">K10*2*SQRT(2)</f>
        <v>1.638354692795291</v>
      </c>
      <c r="L11">
        <f t="shared" ref="L11" si="28">L10*2*SQRT(2)</f>
        <v>1.3773280250040523</v>
      </c>
      <c r="M11">
        <f t="shared" ref="M11" si="29">M10*2*SQRT(2)</f>
        <v>1.3812997931879378</v>
      </c>
      <c r="N11">
        <f t="shared" ref="N11" si="30">N10*2*SQRT(2)</f>
        <v>1.4072716339460127</v>
      </c>
      <c r="O11">
        <f t="shared" ref="O11" si="31">O10*2*SQRT(2)</f>
        <v>1.590259214745082</v>
      </c>
      <c r="P11">
        <f t="shared" ref="P11" si="32">P10*2*SQRT(2)</f>
        <v>1.8165943166169711</v>
      </c>
      <c r="Q11">
        <f t="shared" ref="Q11" si="33">Q10*2*SQRT(2)</f>
        <v>1.557212704032001</v>
      </c>
      <c r="R11">
        <f t="shared" ref="R11" si="34">R10*2*SQRT(2)</f>
        <v>1.5503791710430843</v>
      </c>
      <c r="S11">
        <f t="shared" ref="S11" si="35">S10*2*SQRT(2)</f>
        <v>1.0966483259167998</v>
      </c>
      <c r="T11">
        <f t="shared" ref="T11" si="36">T10*2*SQRT(2)</f>
        <v>0.98020732233729757</v>
      </c>
      <c r="U11">
        <f t="shared" ref="U11" si="37">U10*2*SQRT(2)</f>
        <v>1.4770933041855088</v>
      </c>
      <c r="V11">
        <f t="shared" ref="V11" si="38">V10*2*SQRT(2)</f>
        <v>0.32661594625655088</v>
      </c>
      <c r="W11">
        <f t="shared" ref="W11" si="39">W10*2*SQRT(2)</f>
        <v>0.29873626495478539</v>
      </c>
      <c r="X11">
        <f t="shared" ref="X11" si="40">X10*2*SQRT(2)</f>
        <v>1.7513701111772044</v>
      </c>
      <c r="Y11">
        <f t="shared" ref="Y11" si="41">Y10*2*SQRT(2)</f>
        <v>2.1951687966738516</v>
      </c>
      <c r="Z11">
        <f t="shared" ref="Z11" si="42">Z10*2*SQRT(2)</f>
        <v>1.3466599711972023</v>
      </c>
    </row>
    <row r="13" spans="1:26" x14ac:dyDescent="0.25">
      <c r="C13" s="2">
        <v>0.8</v>
      </c>
      <c r="D13" s="2">
        <v>1</v>
      </c>
      <c r="E13" s="2">
        <v>1.25</v>
      </c>
      <c r="F13" s="2">
        <v>1.6</v>
      </c>
      <c r="G13" s="2">
        <v>2</v>
      </c>
      <c r="H13" s="2">
        <v>2.5</v>
      </c>
      <c r="I13" s="2">
        <v>3.15</v>
      </c>
      <c r="J13" s="2">
        <v>4</v>
      </c>
      <c r="K13" s="2">
        <v>5</v>
      </c>
      <c r="L13" s="2">
        <v>6.3</v>
      </c>
      <c r="M13" s="2">
        <v>8</v>
      </c>
      <c r="N13" s="2">
        <v>10</v>
      </c>
      <c r="O13" s="2">
        <v>12.5</v>
      </c>
      <c r="P13" s="2">
        <v>16</v>
      </c>
      <c r="Q13" s="2">
        <v>20</v>
      </c>
      <c r="R13" s="2">
        <v>25</v>
      </c>
      <c r="S13" s="2">
        <v>31.5</v>
      </c>
      <c r="T13" s="2">
        <v>40</v>
      </c>
      <c r="U13" s="2">
        <v>50</v>
      </c>
      <c r="V13" s="2">
        <v>63</v>
      </c>
      <c r="W13" s="2">
        <v>80</v>
      </c>
      <c r="X13" s="2">
        <v>100</v>
      </c>
      <c r="Y13" s="2">
        <v>125</v>
      </c>
      <c r="Z13" s="2">
        <v>160</v>
      </c>
    </row>
    <row r="14" spans="1:26" x14ac:dyDescent="0.25">
      <c r="A14" t="s">
        <v>12</v>
      </c>
      <c r="B14" t="s">
        <v>14</v>
      </c>
      <c r="C14" s="4">
        <f>C9+20*LOG10(10^(-6)/(4*3.1415^2*C13^2*10*10^(-12)))</f>
        <v>71.94983663839794</v>
      </c>
      <c r="D14" s="4">
        <f t="shared" ref="D14:Z14" si="43">D9+20*LOG10(10^(-6)/(4*3.1415^2*D13^2*10*10^(-12)))</f>
        <v>68.07339646703501</v>
      </c>
      <c r="E14" s="4">
        <f t="shared" si="43"/>
        <v>64.196967200869935</v>
      </c>
      <c r="F14" s="4">
        <f t="shared" si="43"/>
        <v>59.908550494531063</v>
      </c>
      <c r="G14" s="4">
        <f t="shared" si="43"/>
        <v>56.032138476825807</v>
      </c>
      <c r="H14" s="4">
        <f t="shared" si="43"/>
        <v>52.155730875571741</v>
      </c>
      <c r="I14" s="4">
        <f t="shared" si="43"/>
        <v>48.140903942249466</v>
      </c>
      <c r="J14" s="4">
        <f t="shared" si="43"/>
        <v>43.99091869068544</v>
      </c>
      <c r="K14" s="4">
        <f t="shared" si="43"/>
        <v>40.114518017167534</v>
      </c>
      <c r="L14" s="4">
        <f t="shared" si="43"/>
        <v>36.099696120178159</v>
      </c>
      <c r="M14" s="4">
        <f t="shared" si="43"/>
        <v>31.949718620047911</v>
      </c>
      <c r="N14" s="4">
        <f t="shared" si="43"/>
        <v>28.073318108908087</v>
      </c>
      <c r="O14" s="4">
        <f t="shared" si="43"/>
        <v>24.196917653281709</v>
      </c>
      <c r="P14" s="4">
        <f t="shared" si="43"/>
        <v>19.908518947388515</v>
      </c>
      <c r="Q14" s="4">
        <f t="shared" si="43"/>
        <v>16.032118335361012</v>
      </c>
      <c r="R14" s="4">
        <f t="shared" si="43"/>
        <v>12.155717812622738</v>
      </c>
      <c r="S14" s="4">
        <f t="shared" si="43"/>
        <v>8.1408958475021436</v>
      </c>
      <c r="T14" s="4">
        <f t="shared" si="43"/>
        <v>3.9909183047995564</v>
      </c>
      <c r="U14" s="4">
        <f t="shared" si="43"/>
        <v>0.11451796015302268</v>
      </c>
      <c r="V14" s="4">
        <f t="shared" si="43"/>
        <v>-3.9003042513046644</v>
      </c>
      <c r="W14" s="4">
        <f t="shared" si="43"/>
        <v>-8.050281762696093</v>
      </c>
      <c r="X14" s="4">
        <f t="shared" si="43"/>
        <v>-11.92668176943473</v>
      </c>
      <c r="Y14" s="4">
        <f t="shared" si="43"/>
        <v>-15.803082132850456</v>
      </c>
      <c r="Z14" s="4">
        <f t="shared" si="43"/>
        <v>-20.091481218758364</v>
      </c>
    </row>
    <row r="15" spans="1:26" x14ac:dyDescent="0.25">
      <c r="A15" t="s">
        <v>13</v>
      </c>
      <c r="B15" t="s">
        <v>15</v>
      </c>
      <c r="C15">
        <f>10^(C14/20)*10*10^(-12)</f>
        <v>3.9581462040328526E-8</v>
      </c>
      <c r="D15">
        <f t="shared" ref="D15:Z15" si="44">10^(D14/20)*10*10^(-12)</f>
        <v>2.5332020065007477E-8</v>
      </c>
      <c r="E15">
        <f t="shared" si="44"/>
        <v>1.6212439186651844E-8</v>
      </c>
      <c r="F15">
        <f t="shared" si="44"/>
        <v>9.8952671739184835E-9</v>
      </c>
      <c r="G15">
        <f t="shared" si="44"/>
        <v>6.3329626084538123E-9</v>
      </c>
      <c r="H15">
        <f t="shared" si="44"/>
        <v>4.0530927652370794E-9</v>
      </c>
      <c r="I15">
        <f t="shared" si="44"/>
        <v>2.5529669766139187E-9</v>
      </c>
      <c r="J15">
        <f t="shared" si="44"/>
        <v>1.5832370139387538E-9</v>
      </c>
      <c r="K15">
        <f t="shared" si="44"/>
        <v>1.0132716710494254E-9</v>
      </c>
      <c r="L15">
        <f t="shared" si="44"/>
        <v>6.3824115664115522E-10</v>
      </c>
      <c r="M15">
        <f t="shared" si="44"/>
        <v>3.9580924236223088E-10</v>
      </c>
      <c r="N15">
        <f t="shared" si="44"/>
        <v>2.5331791537962707E-10</v>
      </c>
      <c r="O15">
        <f t="shared" si="44"/>
        <v>1.6212346705051985E-10</v>
      </c>
      <c r="P15">
        <f t="shared" si="44"/>
        <v>9.8952312343831924E-11</v>
      </c>
      <c r="Q15">
        <f t="shared" si="44"/>
        <v>6.3329479231422497E-11</v>
      </c>
      <c r="R15">
        <f t="shared" si="44"/>
        <v>4.0530866696836578E-11</v>
      </c>
      <c r="S15">
        <f t="shared" si="44"/>
        <v>2.5529645973973008E-11</v>
      </c>
      <c r="T15">
        <f t="shared" si="44"/>
        <v>1.5832369436006742E-11</v>
      </c>
      <c r="U15">
        <f t="shared" si="44"/>
        <v>1.0132716643982713E-11</v>
      </c>
      <c r="V15">
        <f t="shared" si="44"/>
        <v>6.3824112934451268E-12</v>
      </c>
      <c r="W15">
        <f t="shared" si="44"/>
        <v>3.958092249208842E-12</v>
      </c>
      <c r="X15">
        <f t="shared" si="44"/>
        <v>2.5331791892767386E-12</v>
      </c>
      <c r="Y15">
        <f t="shared" si="44"/>
        <v>1.6212347104239581E-12</v>
      </c>
      <c r="Z15">
        <f t="shared" si="44"/>
        <v>9.8952310451035817E-13</v>
      </c>
    </row>
    <row r="16" spans="1:26" x14ac:dyDescent="0.25">
      <c r="B16" t="s">
        <v>16</v>
      </c>
      <c r="C16" s="5">
        <f>C15*10^9</f>
        <v>39.581462040328525</v>
      </c>
      <c r="D16" s="5">
        <f t="shared" ref="D16:Z16" si="45">D15*10^9</f>
        <v>25.332020065007477</v>
      </c>
      <c r="E16" s="5">
        <f t="shared" si="45"/>
        <v>16.212439186651842</v>
      </c>
      <c r="F16" s="5">
        <f t="shared" si="45"/>
        <v>9.8952671739184836</v>
      </c>
      <c r="G16" s="5">
        <f t="shared" si="45"/>
        <v>6.332962608453812</v>
      </c>
      <c r="H16" s="5">
        <f t="shared" si="45"/>
        <v>4.0530927652370794</v>
      </c>
      <c r="I16" s="5">
        <f t="shared" si="45"/>
        <v>2.5529669766139187</v>
      </c>
      <c r="J16" s="5">
        <f t="shared" si="45"/>
        <v>1.5832370139387537</v>
      </c>
      <c r="K16" s="5">
        <f t="shared" si="45"/>
        <v>1.0132716710494254</v>
      </c>
      <c r="L16" s="5">
        <f t="shared" si="45"/>
        <v>0.63824115664115522</v>
      </c>
      <c r="M16" s="5">
        <f t="shared" si="45"/>
        <v>0.39580924236223086</v>
      </c>
      <c r="N16" s="5">
        <f t="shared" si="45"/>
        <v>0.25331791537962706</v>
      </c>
      <c r="O16" s="5">
        <f t="shared" si="45"/>
        <v>0.16212346705051983</v>
      </c>
      <c r="P16" s="5">
        <f t="shared" si="45"/>
        <v>9.8952312343831922E-2</v>
      </c>
      <c r="Q16" s="5">
        <f t="shared" si="45"/>
        <v>6.33294792314225E-2</v>
      </c>
      <c r="R16" s="5">
        <f t="shared" si="45"/>
        <v>4.053086669683658E-2</v>
      </c>
      <c r="S16" s="5">
        <f t="shared" si="45"/>
        <v>2.5529645973973007E-2</v>
      </c>
      <c r="T16" s="5">
        <f t="shared" si="45"/>
        <v>1.5832369436006744E-2</v>
      </c>
      <c r="U16" s="5">
        <f t="shared" si="45"/>
        <v>1.0132716643982713E-2</v>
      </c>
      <c r="V16" s="5">
        <f t="shared" si="45"/>
        <v>6.3824112934451269E-3</v>
      </c>
      <c r="W16" s="5">
        <f t="shared" si="45"/>
        <v>3.9580922492088418E-3</v>
      </c>
      <c r="X16" s="5">
        <f t="shared" si="45"/>
        <v>2.5331791892767384E-3</v>
      </c>
      <c r="Y16" s="5">
        <f t="shared" si="45"/>
        <v>1.621234710423958E-3</v>
      </c>
      <c r="Z16" s="5">
        <f t="shared" si="45"/>
        <v>9.8952310451035823E-4</v>
      </c>
    </row>
    <row r="17" spans="1:26" ht="18" x14ac:dyDescent="0.35">
      <c r="A17" t="s">
        <v>20</v>
      </c>
      <c r="B17" t="s">
        <v>22</v>
      </c>
      <c r="C17">
        <f>C16*2*SQRT(2)</f>
        <v>111.95328087197689</v>
      </c>
      <c r="D17">
        <f t="shared" ref="D17" si="46">D16*2*SQRT(2)</f>
        <v>71.649772676481902</v>
      </c>
      <c r="E17">
        <f t="shared" ref="E17" si="47">E16*2*SQRT(2)</f>
        <v>45.855702753824133</v>
      </c>
      <c r="F17">
        <f t="shared" ref="F17" si="48">F16*2*SQRT(2)</f>
        <v>27.988042081321616</v>
      </c>
      <c r="G17">
        <f t="shared" ref="G17" si="49">G16*2*SQRT(2)</f>
        <v>17.91232322175415</v>
      </c>
      <c r="H17">
        <f t="shared" ref="H17" si="50">H16*2*SQRT(2)</f>
        <v>11.463877516309099</v>
      </c>
      <c r="I17">
        <f t="shared" ref="I17" si="51">I16*2*SQRT(2)</f>
        <v>7.2208810452360801</v>
      </c>
      <c r="J17">
        <f t="shared" ref="J17" si="52">J16*2*SQRT(2)</f>
        <v>4.4780705151265332</v>
      </c>
      <c r="K17">
        <f t="shared" ref="K17" si="53">K16*2*SQRT(2)</f>
        <v>2.865965079133094</v>
      </c>
      <c r="L17">
        <f t="shared" ref="L17" si="54">L16*2*SQRT(2)</f>
        <v>1.8052185995732255</v>
      </c>
      <c r="M17">
        <f t="shared" ref="M17" si="55">M16*2*SQRT(2)</f>
        <v>1.1195175973225726</v>
      </c>
      <c r="N17">
        <f t="shared" ref="N17" si="56">N16*2*SQRT(2)</f>
        <v>0.71649126304389732</v>
      </c>
      <c r="O17">
        <f t="shared" ref="O17" si="57">O16*2*SQRT(2)</f>
        <v>0.45855441176358552</v>
      </c>
      <c r="P17">
        <f t="shared" ref="P17" si="58">P16*2*SQRT(2)</f>
        <v>0.27987940428965147</v>
      </c>
      <c r="Q17">
        <f t="shared" ref="Q17" si="59">Q16*2*SQRT(2)</f>
        <v>0.17912281685420592</v>
      </c>
      <c r="R17">
        <f t="shared" ref="R17" si="60">R16*2*SQRT(2)</f>
        <v>0.11463860275480461</v>
      </c>
      <c r="S17">
        <f t="shared" ref="S17" si="61">S16*2*SQRT(2)</f>
        <v>7.2208743157952629E-2</v>
      </c>
      <c r="T17">
        <f t="shared" ref="T17" si="62">T16*2*SQRT(2)</f>
        <v>4.4780703161804013E-2</v>
      </c>
      <c r="U17">
        <f t="shared" ref="U17" si="63">U16*2*SQRT(2)</f>
        <v>2.8659650603207892E-2</v>
      </c>
      <c r="V17">
        <f t="shared" ref="V17" si="64">V16*2*SQRT(2)</f>
        <v>1.8052185223666615E-2</v>
      </c>
      <c r="W17">
        <f t="shared" ref="W17" si="65">W16*2*SQRT(2)</f>
        <v>1.1195175479909945E-2</v>
      </c>
      <c r="X17">
        <f t="shared" ref="X17" si="66">X16*2*SQRT(2)</f>
        <v>7.1649127307928905E-3</v>
      </c>
      <c r="Y17">
        <f t="shared" ref="Y17" si="67">Y16*2*SQRT(2)</f>
        <v>4.5855442305431579E-3</v>
      </c>
      <c r="Z17">
        <f t="shared" ref="Z17" si="68">Z16*2*SQRT(2)</f>
        <v>2.7987939893601567E-3</v>
      </c>
    </row>
    <row r="18" spans="1:26" hidden="1" x14ac:dyDescent="0.25">
      <c r="A18" t="s">
        <v>11</v>
      </c>
      <c r="B18" t="s">
        <v>10</v>
      </c>
      <c r="C18" s="5">
        <f t="shared" ref="C18:K18" si="69">D18*2^(1/3)</f>
        <v>31.246042037392865</v>
      </c>
      <c r="D18" s="5">
        <f t="shared" si="69"/>
        <v>24.800000000000008</v>
      </c>
      <c r="E18" s="5">
        <f t="shared" si="69"/>
        <v>19.68377304440568</v>
      </c>
      <c r="F18" s="5">
        <f t="shared" si="69"/>
        <v>15.623021018696432</v>
      </c>
      <c r="G18" s="5">
        <f t="shared" si="69"/>
        <v>12.400000000000004</v>
      </c>
      <c r="H18" s="5">
        <f t="shared" si="69"/>
        <v>9.8418865222028398</v>
      </c>
      <c r="I18" s="5">
        <f t="shared" si="69"/>
        <v>7.8115105093482153</v>
      </c>
      <c r="J18" s="5">
        <f t="shared" si="69"/>
        <v>6.2000000000000011</v>
      </c>
      <c r="K18" s="5">
        <f t="shared" si="69"/>
        <v>4.920943261101419</v>
      </c>
      <c r="L18" s="5">
        <f>M18*2^(1/3)</f>
        <v>3.9057552546741072</v>
      </c>
      <c r="M18" s="5">
        <v>3.1</v>
      </c>
      <c r="N18" s="5">
        <f t="shared" ref="N18:Z18" si="70">M18</f>
        <v>3.1</v>
      </c>
      <c r="O18" s="5">
        <f t="shared" si="70"/>
        <v>3.1</v>
      </c>
      <c r="P18" s="5">
        <f t="shared" si="70"/>
        <v>3.1</v>
      </c>
      <c r="Q18" s="5">
        <f t="shared" si="70"/>
        <v>3.1</v>
      </c>
      <c r="R18" s="5">
        <f t="shared" si="70"/>
        <v>3.1</v>
      </c>
      <c r="S18" s="5">
        <f t="shared" si="70"/>
        <v>3.1</v>
      </c>
      <c r="T18" s="5">
        <f t="shared" si="70"/>
        <v>3.1</v>
      </c>
      <c r="U18" s="5">
        <f t="shared" si="70"/>
        <v>3.1</v>
      </c>
      <c r="V18" s="5">
        <f t="shared" si="70"/>
        <v>3.1</v>
      </c>
      <c r="W18" s="5">
        <f t="shared" si="70"/>
        <v>3.1</v>
      </c>
      <c r="X18">
        <f t="shared" si="70"/>
        <v>3.1</v>
      </c>
      <c r="Y18">
        <f t="shared" si="70"/>
        <v>3.1</v>
      </c>
      <c r="Z18">
        <f t="shared" si="70"/>
        <v>3.1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Виброскорость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Руденко</dc:creator>
  <cp:lastModifiedBy>Юлия Руденко</cp:lastModifiedBy>
  <dcterms:created xsi:type="dcterms:W3CDTF">2019-12-12T06:43:59Z</dcterms:created>
  <dcterms:modified xsi:type="dcterms:W3CDTF">2021-12-21T10:41:37Z</dcterms:modified>
</cp:coreProperties>
</file>